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F39" i="1"/>
  <c r="E39" i="1"/>
  <c r="D39" i="1"/>
  <c r="C39" i="1"/>
  <c r="B39" i="1"/>
  <c r="F30" i="1"/>
  <c r="M30" i="1"/>
  <c r="E30" i="1"/>
  <c r="D30" i="1"/>
  <c r="C30" i="1"/>
  <c r="B30" i="1"/>
  <c r="B29" i="1"/>
  <c r="I29" i="1"/>
  <c r="B38" i="1"/>
  <c r="B16" i="1"/>
  <c r="B25" i="1"/>
  <c r="I25" i="1"/>
  <c r="B34" i="1"/>
  <c r="B28" i="1"/>
  <c r="I28" i="1"/>
  <c r="B37" i="1"/>
  <c r="B27" i="1"/>
  <c r="I27" i="1"/>
  <c r="B36" i="1"/>
  <c r="B26" i="1"/>
  <c r="I26" i="1"/>
  <c r="B35" i="1"/>
  <c r="C29" i="1"/>
  <c r="C28" i="1"/>
  <c r="C27" i="1"/>
  <c r="C26" i="1"/>
  <c r="C25" i="1"/>
  <c r="C47" i="1"/>
  <c r="D47" i="1"/>
  <c r="C46" i="1"/>
  <c r="D46" i="1"/>
  <c r="F29" i="1"/>
  <c r="F38" i="1"/>
  <c r="F28" i="1"/>
  <c r="F37" i="1"/>
  <c r="F27" i="1"/>
  <c r="F36" i="1"/>
  <c r="F26" i="1"/>
  <c r="F35" i="1"/>
  <c r="F25" i="1"/>
  <c r="F34" i="1"/>
  <c r="E25" i="1"/>
  <c r="E34" i="1"/>
  <c r="D25" i="1"/>
  <c r="D34" i="1"/>
  <c r="C34" i="1"/>
  <c r="M29" i="1"/>
  <c r="M28" i="1"/>
  <c r="M27" i="1"/>
  <c r="M26" i="1"/>
  <c r="M25" i="1"/>
  <c r="I16" i="1"/>
  <c r="E29" i="1"/>
  <c r="E38" i="1"/>
  <c r="D29" i="1"/>
  <c r="D38" i="1"/>
  <c r="C38" i="1"/>
  <c r="L29" i="1"/>
  <c r="K29" i="1"/>
  <c r="J29" i="1"/>
  <c r="N9" i="1"/>
  <c r="M9" i="1"/>
  <c r="L9" i="1"/>
  <c r="K9" i="1"/>
  <c r="J9" i="1"/>
  <c r="I9" i="1"/>
  <c r="I20" i="1"/>
  <c r="E28" i="1"/>
  <c r="E37" i="1"/>
  <c r="D28" i="1"/>
  <c r="D37" i="1"/>
  <c r="C37" i="1"/>
  <c r="E27" i="1"/>
  <c r="E36" i="1"/>
  <c r="D27" i="1"/>
  <c r="D36" i="1"/>
  <c r="C36" i="1"/>
  <c r="E26" i="1"/>
  <c r="E35" i="1"/>
  <c r="D26" i="1"/>
  <c r="D35" i="1"/>
  <c r="C35" i="1"/>
  <c r="L30" i="1"/>
  <c r="K30" i="1"/>
  <c r="J30" i="1"/>
  <c r="I30" i="1"/>
  <c r="L28" i="1"/>
  <c r="K28" i="1"/>
  <c r="J28" i="1"/>
  <c r="L27" i="1"/>
  <c r="K27" i="1"/>
  <c r="J27" i="1"/>
  <c r="L26" i="1"/>
  <c r="K26" i="1"/>
  <c r="J26" i="1"/>
  <c r="L25" i="1"/>
  <c r="K25" i="1"/>
  <c r="J25" i="1"/>
  <c r="I21" i="1"/>
  <c r="I19" i="1"/>
  <c r="I18" i="1"/>
  <c r="I17" i="1"/>
  <c r="N5" i="1"/>
  <c r="M5" i="1"/>
  <c r="L5" i="1"/>
  <c r="K5" i="1"/>
  <c r="J5" i="1"/>
  <c r="I5" i="1"/>
  <c r="N10" i="1"/>
  <c r="M10" i="1"/>
  <c r="L10" i="1"/>
  <c r="K10" i="1"/>
  <c r="J10" i="1"/>
  <c r="I10" i="1"/>
  <c r="N6" i="1"/>
  <c r="M6" i="1"/>
  <c r="L6" i="1"/>
  <c r="K6" i="1"/>
  <c r="J6" i="1"/>
  <c r="I6" i="1"/>
  <c r="N8" i="1"/>
  <c r="M8" i="1"/>
  <c r="L8" i="1"/>
  <c r="K8" i="1"/>
  <c r="J8" i="1"/>
  <c r="I8" i="1"/>
  <c r="N7" i="1"/>
  <c r="M7" i="1"/>
  <c r="L7" i="1"/>
  <c r="K7" i="1"/>
  <c r="J7" i="1"/>
  <c r="I7" i="1"/>
</calcChain>
</file>

<file path=xl/sharedStrings.xml><?xml version="1.0" encoding="utf-8"?>
<sst xmlns="http://schemas.openxmlformats.org/spreadsheetml/2006/main" count="45" uniqueCount="34">
  <si>
    <t>Year</t>
  </si>
  <si>
    <t>Total (in C)</t>
  </si>
  <si>
    <t>Gas (in C)</t>
  </si>
  <si>
    <t>Liquid (in C)</t>
  </si>
  <si>
    <t>Solids (in C)</t>
  </si>
  <si>
    <t>Cement (in C)</t>
  </si>
  <si>
    <t>Gas flaring (in C)</t>
  </si>
  <si>
    <t>Total (CO2)</t>
  </si>
  <si>
    <t>Gas (CO2)</t>
  </si>
  <si>
    <t>Liquid (CO2)</t>
  </si>
  <si>
    <t>Solids (CO2)</t>
  </si>
  <si>
    <t>Cement (CO2)</t>
  </si>
  <si>
    <t>Gas flaring (CO2)</t>
  </si>
  <si>
    <t>http://cdiac.ornl.gov/trends/emis/meth_reg.html</t>
  </si>
  <si>
    <t xml:space="preserve">Fossil fuel emissions data from CDIAC: </t>
  </si>
  <si>
    <t>Deforestation and land use emissions data from Houghton et al 2012</t>
  </si>
  <si>
    <t>Houghton, R., G. R. van der Werf, R. De Fries, M. Hansen, J. House, J. Pongratz, and N. Ramankutty, 2012: Chapter G2 Carbon emissions from land use and land-cover change. Biogeosciences Discuss., 9, 835-878.</t>
  </si>
  <si>
    <t>http://www.biogeosciences.net/9/5125/2012/bg-9-5125-2012.html</t>
  </si>
  <si>
    <t>Combined</t>
  </si>
  <si>
    <t>Combined (Percentage)</t>
  </si>
  <si>
    <t>Land Use</t>
  </si>
  <si>
    <t>Land Use (in C)</t>
  </si>
  <si>
    <t>Land Use (CO2)</t>
  </si>
  <si>
    <t>Liquid</t>
  </si>
  <si>
    <t>Solids</t>
  </si>
  <si>
    <t>Total (in CO2</t>
  </si>
  <si>
    <t>Converting PPM to Gigtons C to Gigatons CO2</t>
  </si>
  <si>
    <t>PPM</t>
  </si>
  <si>
    <t>Gigatons C</t>
  </si>
  <si>
    <t>Gigatons CO2</t>
  </si>
  <si>
    <t xml:space="preserve">http://cdiac.ornl.gov/pns/convert.html#3. </t>
  </si>
  <si>
    <t>Gas and other (in C)</t>
  </si>
  <si>
    <t>Gas and other</t>
  </si>
  <si>
    <t>(Estimated from AR5 Fig 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</si>
</sst>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3"/>
    <xf numFmtId="0" fontId="2" fillId="0" borderId="0" xfId="0" applyFont="1"/>
    <xf numFmtId="0" fontId="0" fillId="0" borderId="0" xfId="0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2" fillId="0" borderId="0" xfId="1" applyNumberFormat="1" applyFont="1"/>
    <xf numFmtId="43" fontId="0" fillId="0" borderId="0" xfId="1" applyNumberFormat="1" applyFont="1"/>
    <xf numFmtId="164" fontId="0" fillId="0" borderId="0" xfId="0" applyNumberFormat="1"/>
    <xf numFmtId="9" fontId="0" fillId="0" borderId="0" xfId="2" applyFont="1"/>
    <xf numFmtId="164" fontId="0" fillId="0" borderId="0" xfId="2" applyNumberFormat="1" applyFont="1"/>
    <xf numFmtId="2" fontId="0" fillId="0" borderId="0" xfId="2" applyNumberFormat="1" applyFont="1"/>
    <xf numFmtId="2" fontId="0" fillId="0" borderId="0" xfId="0" applyNumberFormat="1"/>
    <xf numFmtId="43" fontId="0" fillId="0" borderId="0" xfId="0" applyNumberFormat="1"/>
    <xf numFmtId="165" fontId="0" fillId="0" borderId="0" xfId="2" applyNumberFormat="1" applyFont="1"/>
  </cellXfs>
  <cellStyles count="65">
    <cellStyle name="Comma" xfId="1" builtinId="3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15" zoomScale="150" zoomScaleNormal="150" zoomScalePageLayoutView="150" workbookViewId="0">
      <selection activeCell="H30" sqref="H30"/>
    </sheetView>
  </sheetViews>
  <sheetFormatPr baseColWidth="10" defaultRowHeight="15" x14ac:dyDescent="0"/>
  <cols>
    <col min="1" max="1" width="5.6640625" customWidth="1"/>
  </cols>
  <sheetData>
    <row r="1" spans="1:14">
      <c r="A1" s="2" t="s">
        <v>14</v>
      </c>
    </row>
    <row r="2" spans="1:14">
      <c r="A2" s="1" t="s">
        <v>13</v>
      </c>
    </row>
    <row r="4" spans="1:14" s="3" customForma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</row>
    <row r="5" spans="1:14" s="3" customFormat="1">
      <c r="A5" s="3">
        <v>1890</v>
      </c>
      <c r="B5" s="4">
        <v>356</v>
      </c>
      <c r="C5" s="5">
        <v>3</v>
      </c>
      <c r="D5" s="5">
        <v>8</v>
      </c>
      <c r="E5" s="4">
        <v>345</v>
      </c>
      <c r="F5" s="5">
        <v>0</v>
      </c>
      <c r="G5" s="5">
        <v>0</v>
      </c>
      <c r="H5" s="5"/>
      <c r="I5" s="5">
        <f t="shared" ref="I5" si="0">B5*3.667</f>
        <v>1305.452</v>
      </c>
      <c r="J5" s="5">
        <f t="shared" ref="J5" si="1">C5*3.667</f>
        <v>11.000999999999999</v>
      </c>
      <c r="K5" s="5">
        <f t="shared" ref="K5" si="2">D5*3.667</f>
        <v>29.335999999999999</v>
      </c>
      <c r="L5" s="5">
        <f t="shared" ref="L5" si="3">E5*3.667</f>
        <v>1265.115</v>
      </c>
      <c r="M5" s="5">
        <f t="shared" ref="M5" si="4">F5*3.667</f>
        <v>0</v>
      </c>
      <c r="N5" s="5">
        <f t="shared" ref="N5" si="5">G5*3.667</f>
        <v>0</v>
      </c>
    </row>
    <row r="6" spans="1:14" s="3" customFormat="1">
      <c r="A6" s="3">
        <v>1920</v>
      </c>
      <c r="B6" s="4">
        <v>932</v>
      </c>
      <c r="C6" s="4">
        <v>11</v>
      </c>
      <c r="D6" s="4">
        <v>78</v>
      </c>
      <c r="E6" s="4">
        <v>843</v>
      </c>
      <c r="F6" s="4">
        <v>0</v>
      </c>
      <c r="G6" s="4">
        <v>0</v>
      </c>
      <c r="H6" s="5"/>
      <c r="I6" s="5">
        <f t="shared" ref="I6" si="6">B6*3.667</f>
        <v>3417.6439999999998</v>
      </c>
      <c r="J6" s="5">
        <f t="shared" ref="J6" si="7">C6*3.667</f>
        <v>40.336999999999996</v>
      </c>
      <c r="K6" s="5">
        <f t="shared" ref="K6" si="8">D6*3.667</f>
        <v>286.02600000000001</v>
      </c>
      <c r="L6" s="5">
        <f t="shared" ref="L6" si="9">E6*3.667</f>
        <v>3091.2809999999999</v>
      </c>
      <c r="M6" s="5">
        <f t="shared" ref="M6" si="10">F6*3.667</f>
        <v>0</v>
      </c>
      <c r="N6" s="5">
        <f t="shared" ref="N6" si="11">G6*3.667</f>
        <v>0</v>
      </c>
    </row>
    <row r="7" spans="1:14" s="3" customFormat="1">
      <c r="A7" s="3">
        <v>1950</v>
      </c>
      <c r="B7" s="4">
        <v>1630</v>
      </c>
      <c r="C7" s="4">
        <v>97</v>
      </c>
      <c r="D7" s="4">
        <v>423</v>
      </c>
      <c r="E7" s="4">
        <v>1070</v>
      </c>
      <c r="F7" s="4">
        <v>18</v>
      </c>
      <c r="G7" s="4">
        <v>23</v>
      </c>
      <c r="H7" s="5"/>
      <c r="I7" s="5">
        <f>B7*3.667</f>
        <v>5977.21</v>
      </c>
      <c r="J7" s="5">
        <f t="shared" ref="J7:J10" si="12">C7*3.667</f>
        <v>355.69899999999996</v>
      </c>
      <c r="K7" s="5">
        <f t="shared" ref="K7:K10" si="13">D7*3.667</f>
        <v>1551.1409999999998</v>
      </c>
      <c r="L7" s="5">
        <f t="shared" ref="L7:L10" si="14">E7*3.667</f>
        <v>3923.6899999999996</v>
      </c>
      <c r="M7" s="5">
        <f t="shared" ref="M7:M10" si="15">F7*3.667</f>
        <v>66.006</v>
      </c>
      <c r="N7" s="5">
        <f t="shared" ref="N7:N10" si="16">G7*3.667</f>
        <v>84.340999999999994</v>
      </c>
    </row>
    <row r="8" spans="1:14" s="3" customFormat="1">
      <c r="A8" s="3">
        <v>1980</v>
      </c>
      <c r="B8" s="4">
        <v>5315</v>
      </c>
      <c r="C8" s="4">
        <v>740</v>
      </c>
      <c r="D8" s="4">
        <v>2422</v>
      </c>
      <c r="E8" s="4">
        <v>1947</v>
      </c>
      <c r="F8" s="4">
        <v>120</v>
      </c>
      <c r="G8" s="4">
        <v>86</v>
      </c>
      <c r="H8" s="5"/>
      <c r="I8" s="5">
        <f t="shared" ref="I8" si="17">B8*3.667</f>
        <v>19490.105</v>
      </c>
      <c r="J8" s="5">
        <f t="shared" si="12"/>
        <v>2713.58</v>
      </c>
      <c r="K8" s="5">
        <f t="shared" si="13"/>
        <v>8881.4740000000002</v>
      </c>
      <c r="L8" s="5">
        <f t="shared" si="14"/>
        <v>7139.6489999999994</v>
      </c>
      <c r="M8" s="5">
        <f t="shared" si="15"/>
        <v>440.03999999999996</v>
      </c>
      <c r="N8" s="5">
        <f t="shared" si="16"/>
        <v>315.36199999999997</v>
      </c>
    </row>
    <row r="9" spans="1:14" s="3" customFormat="1">
      <c r="A9" s="3">
        <v>2000</v>
      </c>
      <c r="B9" s="4">
        <v>6765</v>
      </c>
      <c r="C9" s="4">
        <v>1288</v>
      </c>
      <c r="D9" s="4">
        <v>2838</v>
      </c>
      <c r="E9" s="4">
        <v>2367</v>
      </c>
      <c r="F9" s="4">
        <v>226</v>
      </c>
      <c r="G9" s="4">
        <v>45</v>
      </c>
      <c r="H9" s="5"/>
      <c r="I9" s="5">
        <f t="shared" ref="I9" si="18">B9*3.667</f>
        <v>24807.254999999997</v>
      </c>
      <c r="J9" s="5">
        <f t="shared" ref="J9" si="19">C9*3.667</f>
        <v>4723.0959999999995</v>
      </c>
      <c r="K9" s="5">
        <f t="shared" ref="K9" si="20">D9*3.667</f>
        <v>10406.946</v>
      </c>
      <c r="L9" s="5">
        <f t="shared" ref="L9" si="21">E9*3.667</f>
        <v>8679.7889999999989</v>
      </c>
      <c r="M9" s="5">
        <f t="shared" ref="M9" si="22">F9*3.667</f>
        <v>828.74199999999996</v>
      </c>
      <c r="N9" s="5">
        <f t="shared" ref="N9" si="23">G9*3.667</f>
        <v>165.01499999999999</v>
      </c>
    </row>
    <row r="10" spans="1:14" s="2" customFormat="1">
      <c r="A10" s="3">
        <v>2010</v>
      </c>
      <c r="B10" s="4">
        <v>9167</v>
      </c>
      <c r="C10" s="4">
        <v>1702</v>
      </c>
      <c r="D10" s="4">
        <v>3114</v>
      </c>
      <c r="E10" s="4">
        <v>3842</v>
      </c>
      <c r="F10" s="4">
        <v>450</v>
      </c>
      <c r="G10" s="4">
        <v>59</v>
      </c>
      <c r="H10" s="6"/>
      <c r="I10" s="5">
        <f t="shared" ref="I10" si="24">B10*3.667</f>
        <v>33615.388999999996</v>
      </c>
      <c r="J10" s="5">
        <f t="shared" si="12"/>
        <v>6241.2339999999995</v>
      </c>
      <c r="K10" s="5">
        <f t="shared" si="13"/>
        <v>11419.037999999999</v>
      </c>
      <c r="L10" s="5">
        <f t="shared" si="14"/>
        <v>14088.614</v>
      </c>
      <c r="M10" s="5">
        <f t="shared" si="15"/>
        <v>1650.1499999999999</v>
      </c>
      <c r="N10" s="5">
        <f t="shared" si="16"/>
        <v>216.35299999999998</v>
      </c>
    </row>
    <row r="12" spans="1:14">
      <c r="A12" s="2" t="s">
        <v>15</v>
      </c>
    </row>
    <row r="13" spans="1:14">
      <c r="A13" t="s">
        <v>16</v>
      </c>
    </row>
    <row r="14" spans="1:14">
      <c r="A14" s="1" t="s">
        <v>17</v>
      </c>
    </row>
    <row r="15" spans="1:14">
      <c r="B15" s="3" t="s">
        <v>1</v>
      </c>
      <c r="I15" s="3" t="s">
        <v>7</v>
      </c>
    </row>
    <row r="16" spans="1:14">
      <c r="A16">
        <v>1890</v>
      </c>
      <c r="B16">
        <f>B17</f>
        <v>650</v>
      </c>
      <c r="C16" t="s">
        <v>33</v>
      </c>
      <c r="I16" s="7">
        <f t="shared" ref="I16" si="25">B16*3.667</f>
        <v>2383.5499999999997</v>
      </c>
    </row>
    <row r="17" spans="1:13">
      <c r="A17">
        <v>1920</v>
      </c>
      <c r="B17">
        <v>650</v>
      </c>
      <c r="I17" s="7">
        <f t="shared" ref="I17:I18" si="26">B17*3.667</f>
        <v>2383.5499999999997</v>
      </c>
    </row>
    <row r="18" spans="1:13">
      <c r="A18">
        <v>1950</v>
      </c>
      <c r="B18">
        <v>1050</v>
      </c>
      <c r="I18" s="7">
        <f t="shared" si="26"/>
        <v>3850.35</v>
      </c>
    </row>
    <row r="19" spans="1:13">
      <c r="A19">
        <v>1980</v>
      </c>
      <c r="B19">
        <v>1250</v>
      </c>
      <c r="I19" s="7">
        <f>B19*3.667</f>
        <v>4583.75</v>
      </c>
    </row>
    <row r="20" spans="1:13">
      <c r="A20">
        <v>2000</v>
      </c>
      <c r="B20">
        <v>1400</v>
      </c>
      <c r="I20" s="7">
        <f t="shared" ref="I20" si="27">B20*3.667</f>
        <v>5133.8</v>
      </c>
    </row>
    <row r="21" spans="1:13">
      <c r="A21">
        <v>2010</v>
      </c>
      <c r="B21">
        <v>850</v>
      </c>
      <c r="I21" s="7">
        <f t="shared" ref="I21" si="28">B21*3.667</f>
        <v>3116.95</v>
      </c>
    </row>
    <row r="22" spans="1:13">
      <c r="I22" s="5"/>
    </row>
    <row r="23" spans="1:13">
      <c r="A23" s="2" t="s">
        <v>18</v>
      </c>
      <c r="I23" s="5"/>
    </row>
    <row r="24" spans="1:13">
      <c r="A24" s="3" t="s">
        <v>0</v>
      </c>
      <c r="B24" s="3" t="s">
        <v>1</v>
      </c>
      <c r="C24" s="3" t="s">
        <v>31</v>
      </c>
      <c r="D24" s="3" t="s">
        <v>3</v>
      </c>
      <c r="E24" s="3" t="s">
        <v>4</v>
      </c>
      <c r="F24" s="3" t="s">
        <v>21</v>
      </c>
      <c r="H24" s="3"/>
      <c r="I24" s="3" t="s">
        <v>7</v>
      </c>
      <c r="J24" s="3" t="s">
        <v>8</v>
      </c>
      <c r="K24" s="3" t="s">
        <v>9</v>
      </c>
      <c r="L24" s="3" t="s">
        <v>10</v>
      </c>
      <c r="M24" s="3" t="s">
        <v>22</v>
      </c>
    </row>
    <row r="25" spans="1:13">
      <c r="A25" s="3">
        <v>1890</v>
      </c>
      <c r="B25" s="8">
        <f>B5+B16</f>
        <v>1006</v>
      </c>
      <c r="C25" s="8">
        <f>C5+F5+G5</f>
        <v>3</v>
      </c>
      <c r="D25" s="8">
        <f>D5</f>
        <v>8</v>
      </c>
      <c r="E25" s="8">
        <f>E5</f>
        <v>345</v>
      </c>
      <c r="F25">
        <f t="shared" ref="F25:F29" si="29">B16</f>
        <v>650</v>
      </c>
      <c r="H25" s="8"/>
      <c r="I25" s="5">
        <f t="shared" ref="I25:I26" si="30">B25*3.667</f>
        <v>3689.002</v>
      </c>
      <c r="J25" s="5">
        <f t="shared" ref="J25:J30" si="31">C25*3.667</f>
        <v>11.000999999999999</v>
      </c>
      <c r="K25" s="5">
        <f t="shared" ref="K25:K30" si="32">D25*3.667</f>
        <v>29.335999999999999</v>
      </c>
      <c r="L25" s="5">
        <f t="shared" ref="L25:L30" si="33">E25*3.667</f>
        <v>1265.115</v>
      </c>
      <c r="M25" s="5">
        <f t="shared" ref="M25:M30" si="34">F25*3.667</f>
        <v>2383.5499999999997</v>
      </c>
    </row>
    <row r="26" spans="1:13">
      <c r="A26" s="3">
        <v>1920</v>
      </c>
      <c r="B26" s="8">
        <f>B6+B17</f>
        <v>1582</v>
      </c>
      <c r="C26" s="8">
        <f>C6+F6+G6</f>
        <v>11</v>
      </c>
      <c r="D26" s="8">
        <f>D6</f>
        <v>78</v>
      </c>
      <c r="E26" s="8">
        <f>E6</f>
        <v>843</v>
      </c>
      <c r="F26">
        <f t="shared" si="29"/>
        <v>650</v>
      </c>
      <c r="H26" s="8"/>
      <c r="I26" s="5">
        <f t="shared" si="30"/>
        <v>5801.1939999999995</v>
      </c>
      <c r="J26" s="5">
        <f t="shared" si="31"/>
        <v>40.336999999999996</v>
      </c>
      <c r="K26" s="5">
        <f t="shared" si="32"/>
        <v>286.02600000000001</v>
      </c>
      <c r="L26" s="5">
        <f t="shared" si="33"/>
        <v>3091.2809999999999</v>
      </c>
      <c r="M26" s="5">
        <f t="shared" si="34"/>
        <v>2383.5499999999997</v>
      </c>
    </row>
    <row r="27" spans="1:13">
      <c r="A27" s="3">
        <v>1950</v>
      </c>
      <c r="B27" s="8">
        <f>B7+B18</f>
        <v>2680</v>
      </c>
      <c r="C27" s="8">
        <f>C7+F7+G7</f>
        <v>138</v>
      </c>
      <c r="D27" s="8">
        <f>D7</f>
        <v>423</v>
      </c>
      <c r="E27" s="8">
        <f>E7</f>
        <v>1070</v>
      </c>
      <c r="F27">
        <f t="shared" si="29"/>
        <v>1050</v>
      </c>
      <c r="H27" s="8"/>
      <c r="I27" s="5">
        <f>B27*3.667</f>
        <v>9827.56</v>
      </c>
      <c r="J27" s="5">
        <f t="shared" si="31"/>
        <v>506.04599999999999</v>
      </c>
      <c r="K27" s="5">
        <f t="shared" si="32"/>
        <v>1551.1409999999998</v>
      </c>
      <c r="L27" s="5">
        <f t="shared" si="33"/>
        <v>3923.6899999999996</v>
      </c>
      <c r="M27" s="5">
        <f t="shared" si="34"/>
        <v>3850.35</v>
      </c>
    </row>
    <row r="28" spans="1:13">
      <c r="A28" s="3">
        <v>1980</v>
      </c>
      <c r="B28" s="8">
        <f>B8+B19</f>
        <v>6565</v>
      </c>
      <c r="C28" s="8">
        <f>C8+F8+G8</f>
        <v>946</v>
      </c>
      <c r="D28" s="8">
        <f>D8</f>
        <v>2422</v>
      </c>
      <c r="E28" s="8">
        <f>E8</f>
        <v>1947</v>
      </c>
      <c r="F28">
        <f t="shared" si="29"/>
        <v>1250</v>
      </c>
      <c r="H28" s="8"/>
      <c r="I28" s="5">
        <f t="shared" ref="I28:I30" si="35">B28*3.667</f>
        <v>24073.855</v>
      </c>
      <c r="J28" s="5">
        <f t="shared" si="31"/>
        <v>3468.982</v>
      </c>
      <c r="K28" s="5">
        <f t="shared" si="32"/>
        <v>8881.4740000000002</v>
      </c>
      <c r="L28" s="5">
        <f t="shared" si="33"/>
        <v>7139.6489999999994</v>
      </c>
      <c r="M28" s="5">
        <f t="shared" si="34"/>
        <v>4583.75</v>
      </c>
    </row>
    <row r="29" spans="1:13">
      <c r="A29" s="3">
        <v>2000</v>
      </c>
      <c r="B29" s="8">
        <f>B9+B20</f>
        <v>8165</v>
      </c>
      <c r="C29" s="8">
        <f>C9+F9+G9</f>
        <v>1559</v>
      </c>
      <c r="D29" s="8">
        <f>D9</f>
        <v>2838</v>
      </c>
      <c r="E29" s="8">
        <f>E9</f>
        <v>2367</v>
      </c>
      <c r="F29">
        <f t="shared" si="29"/>
        <v>1400</v>
      </c>
      <c r="H29" s="8"/>
      <c r="I29" s="5">
        <f t="shared" ref="I29" si="36">B29*3.667</f>
        <v>29941.055</v>
      </c>
      <c r="J29" s="5">
        <f t="shared" ref="J29" si="37">C29*3.667</f>
        <v>5716.8530000000001</v>
      </c>
      <c r="K29" s="5">
        <f t="shared" ref="K29" si="38">D29*3.667</f>
        <v>10406.946</v>
      </c>
      <c r="L29" s="5">
        <f t="shared" ref="L29" si="39">E29*3.667</f>
        <v>8679.7889999999989</v>
      </c>
      <c r="M29" s="5">
        <f t="shared" si="34"/>
        <v>5133.8</v>
      </c>
    </row>
    <row r="30" spans="1:13">
      <c r="A30" s="3">
        <v>2010</v>
      </c>
      <c r="B30" s="8">
        <f>B10+B21</f>
        <v>10017</v>
      </c>
      <c r="C30" s="8">
        <f>C10+F10+G10</f>
        <v>2211</v>
      </c>
      <c r="D30" s="8">
        <f>D10</f>
        <v>3114</v>
      </c>
      <c r="E30" s="8">
        <f>E10</f>
        <v>3842</v>
      </c>
      <c r="F30">
        <f t="shared" ref="F30" si="40">B21</f>
        <v>850</v>
      </c>
      <c r="I30" s="5">
        <f t="shared" si="35"/>
        <v>36732.339</v>
      </c>
      <c r="J30" s="5">
        <f t="shared" si="31"/>
        <v>8107.7369999999992</v>
      </c>
      <c r="K30" s="5">
        <f t="shared" si="32"/>
        <v>11419.037999999999</v>
      </c>
      <c r="L30" s="5">
        <f t="shared" si="33"/>
        <v>14088.614</v>
      </c>
      <c r="M30" s="5">
        <f t="shared" si="34"/>
        <v>3116.95</v>
      </c>
    </row>
    <row r="32" spans="1:13">
      <c r="A32" s="2" t="s">
        <v>19</v>
      </c>
    </row>
    <row r="33" spans="1:13">
      <c r="A33" s="3" t="s">
        <v>0</v>
      </c>
      <c r="B33" s="3" t="s">
        <v>25</v>
      </c>
      <c r="C33" s="3" t="s">
        <v>32</v>
      </c>
      <c r="D33" s="3" t="s">
        <v>23</v>
      </c>
      <c r="E33" s="3" t="s">
        <v>24</v>
      </c>
      <c r="F33" s="3" t="s">
        <v>20</v>
      </c>
      <c r="I33" s="2"/>
    </row>
    <row r="34" spans="1:13">
      <c r="A34" s="3">
        <v>1890</v>
      </c>
      <c r="B34" s="10">
        <f>I25</f>
        <v>3689.002</v>
      </c>
      <c r="C34" s="9">
        <f>C25/$B25</f>
        <v>2.982107355864811E-3</v>
      </c>
      <c r="D34" s="9">
        <f>D25/$B25</f>
        <v>7.9522862823061622E-3</v>
      </c>
      <c r="E34" s="9">
        <f>E25/$B25</f>
        <v>0.34294234592445327</v>
      </c>
      <c r="F34" s="9">
        <f>F25/$B25</f>
        <v>0.64612326043737578</v>
      </c>
      <c r="H34" s="9">
        <f>B34/B$39</f>
        <v>0.10042927024059099</v>
      </c>
      <c r="I34" s="12"/>
      <c r="J34" s="9"/>
      <c r="L34" s="9"/>
      <c r="M34" s="12"/>
    </row>
    <row r="35" spans="1:13">
      <c r="A35" s="3">
        <v>1920</v>
      </c>
      <c r="B35" s="10">
        <f>I26</f>
        <v>5801.1939999999995</v>
      </c>
      <c r="C35" s="9">
        <f>C26/$B26</f>
        <v>6.9532237673830596E-3</v>
      </c>
      <c r="D35" s="9">
        <f>D26/$B26</f>
        <v>4.9304677623261697E-2</v>
      </c>
      <c r="E35" s="9">
        <f>E26/$B26</f>
        <v>0.53286978508217442</v>
      </c>
      <c r="F35" s="9">
        <f>F26/$B26</f>
        <v>0.41087231352718079</v>
      </c>
      <c r="H35" s="9">
        <f>B35/B$39</f>
        <v>0.15793151642208245</v>
      </c>
      <c r="I35" s="11"/>
      <c r="J35" s="9"/>
      <c r="L35" s="9"/>
      <c r="M35" s="12"/>
    </row>
    <row r="36" spans="1:13">
      <c r="A36" s="3">
        <v>1950</v>
      </c>
      <c r="B36" s="10">
        <f>I27</f>
        <v>9827.56</v>
      </c>
      <c r="C36" s="9">
        <f>C27/$B27</f>
        <v>5.1492537313432833E-2</v>
      </c>
      <c r="D36" s="9">
        <f>D27/$B27</f>
        <v>0.15783582089552239</v>
      </c>
      <c r="E36" s="9">
        <f>E27/$B27</f>
        <v>0.39925373134328357</v>
      </c>
      <c r="F36" s="9">
        <f>F27/$B27</f>
        <v>0.39179104477611942</v>
      </c>
      <c r="H36" s="9">
        <f>B36/B$39</f>
        <v>0.26754517320555055</v>
      </c>
      <c r="I36" s="11"/>
      <c r="J36" s="9"/>
      <c r="L36" s="9"/>
      <c r="M36" s="12"/>
    </row>
    <row r="37" spans="1:13">
      <c r="A37" s="3">
        <v>1980</v>
      </c>
      <c r="B37" s="10">
        <f>I28</f>
        <v>24073.855</v>
      </c>
      <c r="C37" s="9">
        <f>C28/$B28</f>
        <v>0.1440974866717441</v>
      </c>
      <c r="D37" s="9">
        <f>D28/$B28</f>
        <v>0.36892612338156894</v>
      </c>
      <c r="E37" s="9">
        <f>E28/$B28</f>
        <v>0.29657273419649655</v>
      </c>
      <c r="F37" s="9">
        <f>F28/$B28</f>
        <v>0.19040365575019041</v>
      </c>
      <c r="H37" s="9">
        <f>B37/B$39</f>
        <v>0.65538584406508937</v>
      </c>
      <c r="I37" s="11"/>
      <c r="J37" s="9"/>
      <c r="L37" s="9"/>
      <c r="M37" s="12"/>
    </row>
    <row r="38" spans="1:13">
      <c r="A38" s="3">
        <v>2000</v>
      </c>
      <c r="B38" s="10">
        <f>I29</f>
        <v>29941.055</v>
      </c>
      <c r="C38" s="9">
        <f>C29/$B29</f>
        <v>0.19093692590324557</v>
      </c>
      <c r="D38" s="9">
        <f>D29/$B29</f>
        <v>0.34758113900796078</v>
      </c>
      <c r="E38" s="9">
        <f>E29/$B29</f>
        <v>0.28989589712186159</v>
      </c>
      <c r="F38" s="9">
        <f>F29/$B29</f>
        <v>0.17146356399265156</v>
      </c>
      <c r="H38" s="9">
        <f>B38/B$39</f>
        <v>0.81511430568034338</v>
      </c>
      <c r="I38" s="11"/>
      <c r="J38" s="9"/>
      <c r="L38" s="9"/>
      <c r="M38" s="12"/>
    </row>
    <row r="39" spans="1:13">
      <c r="A39" s="3">
        <v>2010</v>
      </c>
      <c r="B39" s="10">
        <f>I30</f>
        <v>36732.339</v>
      </c>
      <c r="C39" s="14">
        <f>C30/$B30</f>
        <v>0.2207247678945792</v>
      </c>
      <c r="D39" s="14">
        <f>D30/$B30</f>
        <v>0.31087151841868821</v>
      </c>
      <c r="E39" s="14">
        <f>E30/$B30</f>
        <v>0.38354796845362882</v>
      </c>
      <c r="F39" s="14">
        <f>F30/$B30</f>
        <v>8.4855745233103727E-2</v>
      </c>
      <c r="H39" s="9">
        <f>B39/B$39</f>
        <v>1</v>
      </c>
    </row>
    <row r="40" spans="1:13">
      <c r="J40" s="9"/>
    </row>
    <row r="41" spans="1:13">
      <c r="I41" s="13"/>
      <c r="J41" s="9"/>
    </row>
    <row r="42" spans="1:13">
      <c r="J42" s="9"/>
    </row>
    <row r="43" spans="1:13">
      <c r="J43" s="9"/>
    </row>
    <row r="44" spans="1:13">
      <c r="A44" s="2" t="s">
        <v>26</v>
      </c>
      <c r="F44" t="s">
        <v>30</v>
      </c>
      <c r="J44" s="9"/>
    </row>
    <row r="45" spans="1:13">
      <c r="B45" t="s">
        <v>27</v>
      </c>
      <c r="C45" t="s">
        <v>28</v>
      </c>
      <c r="D45" t="s">
        <v>29</v>
      </c>
    </row>
    <row r="46" spans="1:13">
      <c r="B46">
        <v>1</v>
      </c>
      <c r="C46">
        <f>B46*2.13</f>
        <v>2.13</v>
      </c>
      <c r="D46">
        <f>C46*3.67</f>
        <v>7.817099999999999</v>
      </c>
    </row>
    <row r="47" spans="1:13">
      <c r="B47">
        <v>2</v>
      </c>
      <c r="C47">
        <f>B47*2.13</f>
        <v>4.26</v>
      </c>
      <c r="D47">
        <f>C47*3.67</f>
        <v>15.634199999999998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Yoram Bauman</dc:creator>
  <cp:lastModifiedBy>Yoram Bauman</cp:lastModifiedBy>
  <dcterms:created xsi:type="dcterms:W3CDTF">2013-05-17T21:32:57Z</dcterms:created>
  <dcterms:modified xsi:type="dcterms:W3CDTF">2013-11-02T16:46:24Z</dcterms:modified>
</cp:coreProperties>
</file>